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CL\BRAE\Elections\BUDGET\BIARD\Elections 2021\Documents site internet\"/>
    </mc:Choice>
  </mc:AlternateContent>
  <bookViews>
    <workbookView xWindow="0" yWindow="0" windowWidth="28800" windowHeight="12990"/>
  </bookViews>
  <sheets>
    <sheet name="Cantons - découpage 2021" sheetId="1" r:id="rId1"/>
  </sheets>
  <definedNames>
    <definedName name="_xlnm._FilterDatabase" localSheetId="0" hidden="1">'Cantons - découpage 2021'!$A$22:$G$47</definedName>
    <definedName name="Données">'Cantons - découpage 2021'!$A$22:$C$52</definedName>
    <definedName name="_xlnm.Print_Titles" localSheetId="0">'Cantons - découpage 2021'!$19:$22</definedName>
    <definedName name="_xlnm.Print_Area" localSheetId="0">'Cantons - découpage 2021'!$A$1:$G$59</definedName>
  </definedNames>
  <calcPr calcId="162913"/>
</workbook>
</file>

<file path=xl/calcChain.xml><?xml version="1.0" encoding="utf-8"?>
<calcChain xmlns="http://schemas.openxmlformats.org/spreadsheetml/2006/main">
  <c r="E46" i="1" l="1"/>
  <c r="F46" i="1" s="1"/>
  <c r="G46" i="1" s="1"/>
  <c r="E37" i="1"/>
  <c r="F37" i="1" s="1"/>
  <c r="G37" i="1" s="1"/>
  <c r="E42" i="1" l="1"/>
  <c r="F42" i="1" s="1"/>
  <c r="G42" i="1" s="1"/>
  <c r="E38" i="1"/>
  <c r="F38" i="1" s="1"/>
  <c r="G38" i="1" s="1"/>
  <c r="E34" i="1"/>
  <c r="F34" i="1" s="1"/>
  <c r="G34" i="1" s="1"/>
  <c r="E28" i="1"/>
  <c r="F28" i="1" s="1"/>
  <c r="G28" i="1" s="1"/>
  <c r="E47" i="1"/>
  <c r="F47" i="1" s="1"/>
  <c r="G47" i="1" s="1"/>
  <c r="E45" i="1"/>
  <c r="F45" i="1" s="1"/>
  <c r="G45" i="1" s="1"/>
  <c r="E44" i="1"/>
  <c r="F44" i="1" s="1"/>
  <c r="G44" i="1" s="1"/>
  <c r="E43" i="1"/>
  <c r="F43" i="1" s="1"/>
  <c r="G43" i="1" s="1"/>
  <c r="E41" i="1"/>
  <c r="F41" i="1" s="1"/>
  <c r="G41" i="1" s="1"/>
  <c r="E40" i="1"/>
  <c r="F40" i="1" s="1"/>
  <c r="G40" i="1" s="1"/>
  <c r="E39" i="1"/>
  <c r="F39" i="1" s="1"/>
  <c r="G39" i="1" s="1"/>
  <c r="E36" i="1"/>
  <c r="F36" i="1" s="1"/>
  <c r="G36" i="1" s="1"/>
  <c r="E35" i="1"/>
  <c r="F35" i="1" s="1"/>
  <c r="G35" i="1" s="1"/>
  <c r="E33" i="1"/>
  <c r="F33" i="1" s="1"/>
  <c r="G33" i="1" s="1"/>
  <c r="E32" i="1"/>
  <c r="F32" i="1" s="1"/>
  <c r="G32" i="1" s="1"/>
  <c r="E31" i="1"/>
  <c r="F31" i="1" s="1"/>
  <c r="G31" i="1" s="1"/>
  <c r="E30" i="1"/>
  <c r="F30" i="1" s="1"/>
  <c r="G30" i="1" s="1"/>
  <c r="E29" i="1"/>
  <c r="F29" i="1" s="1"/>
  <c r="G29" i="1" s="1"/>
  <c r="E27" i="1"/>
  <c r="F27" i="1" s="1"/>
  <c r="G27" i="1" s="1"/>
  <c r="E26" i="1"/>
  <c r="F26" i="1" s="1"/>
  <c r="G26" i="1" s="1"/>
  <c r="E25" i="1"/>
  <c r="F25" i="1" s="1"/>
  <c r="G25" i="1" s="1"/>
  <c r="E24" i="1"/>
  <c r="F24" i="1" s="1"/>
  <c r="G24" i="1" s="1"/>
  <c r="E23" i="1"/>
  <c r="F23" i="1" s="1"/>
  <c r="G23" i="1" s="1"/>
</calcChain>
</file>

<file path=xl/comments1.xml><?xml version="1.0" encoding="utf-8"?>
<comments xmlns="http://schemas.openxmlformats.org/spreadsheetml/2006/main">
  <authors>
    <author>PICCOZAR</author>
  </authors>
  <commentList>
    <comment ref="F14" authorId="0" shapeId="0">
      <text>
        <r>
          <rPr>
            <sz val="8"/>
            <color indexed="81"/>
            <rFont val="Tahoma"/>
          </rPr>
          <t xml:space="preserve">Décret n° 2009-1730 du 30 décembre 2009 </t>
        </r>
      </text>
    </comment>
    <comment ref="F15" authorId="0" shapeId="0">
      <text>
        <r>
          <rPr>
            <sz val="8"/>
            <color indexed="81"/>
            <rFont val="Tahoma"/>
          </rPr>
          <t>Décret n° 2010-1656 du 28 décembre 2010</t>
        </r>
      </text>
    </comment>
  </commentList>
</comments>
</file>

<file path=xl/sharedStrings.xml><?xml version="1.0" encoding="utf-8"?>
<sst xmlns="http://schemas.openxmlformats.org/spreadsheetml/2006/main" count="104" uniqueCount="79">
  <si>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</si>
  <si>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</si>
  <si>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</si>
  <si>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</si>
  <si>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</si>
  <si>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</si>
  <si>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</si>
  <si>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</si>
  <si>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</si>
  <si>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</si>
  <si>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</si>
  <si>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</si>
  <si>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</si>
  <si>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</si>
  <si>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</si>
  <si>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</si>
  <si>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</si>
  <si>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</si>
  <si>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</si>
  <si>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</si>
  <si>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</si>
  <si>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</si>
  <si>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</si>
  <si>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</si>
  <si>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</si>
  <si>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Aunay-sur-Odon</t>
  </si>
  <si>
    <t>Bayeux</t>
  </si>
  <si>
    <t>Bretteville-l'Orgueilleuse</t>
  </si>
  <si>
    <t>Cabourg</t>
  </si>
  <si>
    <t>Caen-1</t>
  </si>
  <si>
    <t>Caen-2</t>
  </si>
  <si>
    <t>Caen-3</t>
  </si>
  <si>
    <t>Caen-4</t>
  </si>
  <si>
    <t>Caen-5</t>
  </si>
  <si>
    <t>Condé-sur-Noireau</t>
  </si>
  <si>
    <t>Courseulles-sur-Mer</t>
  </si>
  <si>
    <t>Falaise</t>
  </si>
  <si>
    <t>Hérouville-Saint-Clair</t>
  </si>
  <si>
    <t>Honfleur-Deauville</t>
  </si>
  <si>
    <t>Ifs</t>
  </si>
  <si>
    <t>Lisieux</t>
  </si>
  <si>
    <t>Livarot</t>
  </si>
  <si>
    <t>Mézidon-Canon</t>
  </si>
  <si>
    <t>Ouistreham</t>
  </si>
  <si>
    <t>Thury-Harcourt</t>
  </si>
  <si>
    <t>Trévières</t>
  </si>
  <si>
    <t>Troarn</t>
  </si>
  <si>
    <t>Vire</t>
  </si>
  <si>
    <t>Election des conseillers départementaux</t>
  </si>
  <si>
    <t>Montant du plafond de dépenses par binôme de candidats</t>
  </si>
  <si>
    <t>Plafonds inscrits à l'art. L. 52-11 pour chaque tranche de population</t>
  </si>
  <si>
    <t>&lt; à 15 000 habitants</t>
  </si>
  <si>
    <t>de 15 001 à 30 000 hbts</t>
  </si>
  <si>
    <t>de 30 001 à 60 000 hbts</t>
  </si>
  <si>
    <t>de 60 001 à 100 000 hbts</t>
  </si>
  <si>
    <t>de 100 001 à 150 000 hbts</t>
  </si>
  <si>
    <t>de 150 001 à 250 000 hbts</t>
  </si>
  <si>
    <t>&gt; à 250 000 hbts</t>
  </si>
  <si>
    <t>Coefficients d'actualisation en vigueur</t>
  </si>
  <si>
    <t>Coefficients d'actualisation</t>
  </si>
  <si>
    <t>Métropole + DOM</t>
  </si>
  <si>
    <t>Mayotte</t>
  </si>
  <si>
    <t>Modalités de calcul des plafonds de dépenses pour la métropole et les DOM</t>
  </si>
  <si>
    <t>en habitant</t>
  </si>
  <si>
    <t>© Insee</t>
  </si>
  <si>
    <t>Nom du canton</t>
  </si>
  <si>
    <t>Code département</t>
  </si>
  <si>
    <t>Code canton</t>
  </si>
  <si>
    <t>Mise à jour : janvier 2021</t>
  </si>
  <si>
    <t>Populations légales des cantons en vigueur au 1er janvier 2021</t>
  </si>
  <si>
    <t>Date de référence statistique : 1er janvier 2021</t>
  </si>
  <si>
    <t>Source : Insee, Recensement de la population 2018</t>
  </si>
  <si>
    <t>Champ : départements métropolitains et départements d'outre-mer de la Guadeloupe, de La Réunion et de Mayotte, limites territoriales en vigueur au 1er janvier 2021</t>
  </si>
  <si>
    <t>Évrecy</t>
  </si>
  <si>
    <t>Pont-l'Évêque</t>
  </si>
  <si>
    <t>Elections départementales 2021 : calcul du plafond de dépense et du plafond de remboursement par binôme de candidats 
pour chaque nouveau canton</t>
  </si>
  <si>
    <t>Montant majoré de 20% (Loi du 22 février 2021)</t>
  </si>
  <si>
    <t>Montant plafond du remboursement forfaitaire des dépenses de campagne par binôme de candidats</t>
  </si>
  <si>
    <t>Population légales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</si>
</sst>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9" x14ac:knownFonts="1">
    <font>
      <sz val="10"/>
      <name val="MS Sans Serif"/>
    </font>
    <font>
      <b/>
      <sz val="11"/>
      <color indexed="16"/>
      <name val="Arial"/>
    </font>
    <font>
      <b/>
      <sz val="10"/>
      <color indexed="62"/>
      <name val="Arial"/>
    </font>
    <font>
      <sz val="8"/>
      <color indexed="62"/>
      <name val="Arial"/>
    </font>
    <font>
      <i/>
      <sz val="8"/>
      <color indexed="8"/>
      <name val="Arial"/>
    </font>
    <font>
      <b/>
      <sz val="10"/>
      <color indexed="8"/>
      <name val="Arial"/>
      <family val="2"/>
    </font>
    <font>
      <sz val="10"/>
      <name val="Calibri"/>
      <family val="2"/>
    </font>
    <font>
      <sz val="8"/>
      <color indexed="81"/>
      <name val="Tahoma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1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quotePrefix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 wrapText="1"/>
    </xf>
    <xf numFmtId="0" fontId="0" fillId="0" borderId="1" xfId="0" quotePrefix="1" applyNumberFormat="1" applyBorder="1" applyAlignment="1">
      <alignment vertical="center" wrapText="1"/>
    </xf>
    <xf numFmtId="3" fontId="0" fillId="0" borderId="1" xfId="0" quotePrefix="1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0" fontId="8" fillId="0" borderId="0" xfId="0" applyFont="1"/>
    <xf numFmtId="0" fontId="0" fillId="0" borderId="0" xfId="0" quotePrefix="1" applyNumberFormat="1" applyBorder="1" applyAlignment="1">
      <alignment horizontal="center" vertical="center" wrapText="1"/>
    </xf>
    <xf numFmtId="0" fontId="0" fillId="0" borderId="0" xfId="0" quotePrefix="1" applyNumberFormat="1" applyBorder="1" applyAlignment="1">
      <alignment vertical="center" wrapText="1"/>
    </xf>
    <xf numFmtId="3" fontId="0" fillId="0" borderId="0" xfId="0" quotePrefix="1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3" fontId="0" fillId="0" borderId="0" xfId="0" quotePrefix="1" applyNumberForma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9"/>
  <sheetViews>
    <sheetView tabSelected="1" topLeftCell="A3" workbookViewId="0">
      <selection activeCell="A22" sqref="A22"/>
    </sheetView>
  </sheetViews>
  <sheetFormatPr baseColWidth="10" defaultColWidth="9.140625" defaultRowHeight="12.75" x14ac:dyDescent="0.2"/>
  <cols>
    <col min="1" max="1" width="17.140625" style="9" bestFit="1" customWidth="1"/>
    <col min="2" max="2" width="11.85546875" style="9" bestFit="1" customWidth="1"/>
    <col min="3" max="3" width="38.140625" bestFit="1" customWidth="1"/>
    <col min="4" max="4" width="24.85546875" style="9" bestFit="1" customWidth="1"/>
    <col min="5" max="5" width="25.7109375" style="9" customWidth="1"/>
    <col min="6" max="6" width="22.42578125" customWidth="1"/>
    <col min="7" max="7" width="25.7109375" style="9" customWidth="1"/>
  </cols>
  <sheetData>
    <row r="1" spans="1:7" ht="15" x14ac:dyDescent="0.25">
      <c r="A1" s="39" t="s">
        <v>69</v>
      </c>
      <c r="B1" s="39"/>
      <c r="C1" s="39"/>
      <c r="D1" s="36"/>
      <c r="E1" s="36"/>
      <c r="G1" s="36"/>
    </row>
    <row r="2" spans="1:7" ht="27" customHeight="1" x14ac:dyDescent="0.2">
      <c r="A2" s="37" t="s">
        <v>68</v>
      </c>
      <c r="B2" s="37"/>
      <c r="D2" s="41" t="s">
        <v>62</v>
      </c>
      <c r="E2" s="41"/>
      <c r="F2" s="41"/>
      <c r="G2" s="41"/>
    </row>
    <row r="3" spans="1:7" x14ac:dyDescent="0.2">
      <c r="A3" s="22" t="s">
        <v>63</v>
      </c>
      <c r="E3" s="1"/>
      <c r="G3" s="1"/>
    </row>
    <row r="4" spans="1:7" ht="38.25" customHeight="1" x14ac:dyDescent="0.2">
      <c r="A4" s="37" t="s">
        <v>72</v>
      </c>
      <c r="B4" s="37"/>
      <c r="C4" s="37"/>
      <c r="D4" s="38"/>
      <c r="E4" s="7" t="s">
        <v>50</v>
      </c>
      <c r="F4" s="8" t="s">
        <v>48</v>
      </c>
    </row>
    <row r="5" spans="1:7" x14ac:dyDescent="0.2">
      <c r="A5" s="10" t="s">
        <v>70</v>
      </c>
      <c r="E5" s="7" t="s">
        <v>51</v>
      </c>
      <c r="F5" s="2">
        <v>0.64</v>
      </c>
    </row>
    <row r="6" spans="1:7" x14ac:dyDescent="0.2">
      <c r="A6" s="11" t="s">
        <v>64</v>
      </c>
      <c r="B6" s="35" t="s">
        <v>71</v>
      </c>
      <c r="C6" s="35"/>
      <c r="E6" s="7" t="s">
        <v>52</v>
      </c>
      <c r="F6" s="2">
        <v>0.53</v>
      </c>
    </row>
    <row r="7" spans="1:7" x14ac:dyDescent="0.2">
      <c r="E7" s="7" t="s">
        <v>53</v>
      </c>
      <c r="F7" s="2">
        <v>0.43</v>
      </c>
    </row>
    <row r="8" spans="1:7" x14ac:dyDescent="0.2">
      <c r="E8" s="7" t="s">
        <v>54</v>
      </c>
      <c r="F8" s="2">
        <v>0.3</v>
      </c>
    </row>
    <row r="9" spans="1:7" x14ac:dyDescent="0.2">
      <c r="E9" s="7" t="s">
        <v>55</v>
      </c>
      <c r="F9" s="2">
        <v>0.3</v>
      </c>
    </row>
    <row r="10" spans="1:7" x14ac:dyDescent="0.2">
      <c r="E10" s="7" t="s">
        <v>56</v>
      </c>
      <c r="F10" s="2">
        <v>0.3</v>
      </c>
    </row>
    <row r="11" spans="1:7" x14ac:dyDescent="0.2">
      <c r="E11" s="7" t="s">
        <v>57</v>
      </c>
      <c r="F11" s="2">
        <v>0.3</v>
      </c>
    </row>
    <row r="12" spans="1:7" x14ac:dyDescent="0.2">
      <c r="E12" s="5"/>
      <c r="F12" s="6"/>
    </row>
    <row r="13" spans="1:7" ht="25.5" x14ac:dyDescent="0.2">
      <c r="E13" s="3" t="s">
        <v>58</v>
      </c>
      <c r="F13" s="4" t="s">
        <v>59</v>
      </c>
    </row>
    <row r="14" spans="1:7" x14ac:dyDescent="0.2">
      <c r="E14" s="3" t="s">
        <v>60</v>
      </c>
      <c r="F14" s="4">
        <v>1.23</v>
      </c>
    </row>
    <row r="15" spans="1:7" x14ac:dyDescent="0.2">
      <c r="E15" s="3" t="s">
        <v>61</v>
      </c>
      <c r="F15" s="4">
        <v>1.31</v>
      </c>
    </row>
    <row r="16" spans="1:7" x14ac:dyDescent="0.2">
      <c r="E16" s="19"/>
      <c r="G16" s="20"/>
    </row>
    <row r="17" spans="1:11" s="33" customFormat="1" x14ac:dyDescent="0.2">
      <c r="A17" s="32"/>
      <c r="B17" s="32"/>
      <c r="D17" s="34"/>
      <c r="E17" s="19"/>
      <c r="G17" s="19"/>
    </row>
    <row r="18" spans="1:11" x14ac:dyDescent="0.2">
      <c r="E18" s="19"/>
      <c r="G18" s="20"/>
    </row>
    <row r="19" spans="1:11" ht="12.75" customHeight="1" x14ac:dyDescent="0.2">
      <c r="A19" s="40" t="s">
        <v>75</v>
      </c>
      <c r="B19" s="40"/>
      <c r="C19" s="40"/>
      <c r="D19" s="40"/>
      <c r="E19" s="40"/>
      <c r="F19" s="40"/>
      <c r="G19" s="40"/>
    </row>
    <row r="20" spans="1:11" ht="15" customHeight="1" x14ac:dyDescent="0.2">
      <c r="A20" s="40"/>
      <c r="B20" s="40"/>
      <c r="C20" s="40"/>
      <c r="D20" s="40"/>
      <c r="E20" s="40"/>
      <c r="F20" s="40"/>
      <c r="G20" s="40"/>
    </row>
    <row r="21" spans="1:11" ht="12.75" customHeight="1" x14ac:dyDescent="0.2"/>
    <row r="22" spans="1:11" ht="65.099999999999994" customHeight="1" x14ac:dyDescent="0.2">
      <c r="A22" s="12" t="s">
        <v>66</v>
      </c>
      <c r="B22" s="12" t="s">
        <v>67</v>
      </c>
      <c r="C22" s="13" t="s">
        <v>65</v>
      </c>
      <c r="D22" s="12" t="s">
        <v>78</v>
      </c>
      <c r="E22" s="14" t="s">
        <v>49</v>
      </c>
      <c r="F22" s="30" t="s">
        <v>76</v>
      </c>
      <c r="G22" s="14" t="s">
        <v>77</v>
      </c>
      <c r="K22" s="23"/>
    </row>
    <row r="23" spans="1:11" ht="20.100000000000001" customHeight="1" x14ac:dyDescent="0.2">
      <c r="A23" s="15" t="s">
        <v>13</v>
      </c>
      <c r="B23" s="15" t="s">
        <v>0</v>
      </c>
      <c r="C23" s="16" t="s">
        <v>25</v>
      </c>
      <c r="D23" s="17">
        <v>25362</v>
      </c>
      <c r="E23" s="21">
        <f>+ROUNDUP(((15000*$F$5)+((D23-15000)*$F$6))*$F$14,0)</f>
        <v>18563</v>
      </c>
      <c r="F23" s="29">
        <f t="shared" ref="F23:F26" si="0">ROUNDUP(E23*1.2,0)</f>
        <v>22276</v>
      </c>
      <c r="G23" s="18">
        <f t="shared" ref="G23:G47" si="1">+ROUNDUP(F23*47.5%,0)</f>
        <v>10582</v>
      </c>
    </row>
    <row r="24" spans="1:11" ht="20.100000000000001" customHeight="1" x14ac:dyDescent="0.2">
      <c r="A24" s="15" t="s">
        <v>13</v>
      </c>
      <c r="B24" s="15" t="s">
        <v>1</v>
      </c>
      <c r="C24" s="16" t="s">
        <v>26</v>
      </c>
      <c r="D24" s="17">
        <v>29138</v>
      </c>
      <c r="E24" s="21">
        <f>+ROUNDUP(((15000*$F$5)+((D24-15000)*$F$6))*$F$14,0)</f>
        <v>21025</v>
      </c>
      <c r="F24" s="29">
        <f t="shared" si="0"/>
        <v>25230</v>
      </c>
      <c r="G24" s="18">
        <f t="shared" si="1"/>
        <v>11985</v>
      </c>
    </row>
    <row r="25" spans="1:11" ht="20.100000000000001" customHeight="1" x14ac:dyDescent="0.2">
      <c r="A25" s="15" t="s">
        <v>13</v>
      </c>
      <c r="B25" s="15" t="s">
        <v>2</v>
      </c>
      <c r="C25" s="16" t="s">
        <v>27</v>
      </c>
      <c r="D25" s="17">
        <v>27917</v>
      </c>
      <c r="E25" s="21">
        <f>+ROUNDUP(((15000*$F$5)+((D25-15000)*$F$6))*$F$14,0)</f>
        <v>20229</v>
      </c>
      <c r="F25" s="29">
        <f t="shared" si="0"/>
        <v>24275</v>
      </c>
      <c r="G25" s="18">
        <f t="shared" si="1"/>
        <v>11531</v>
      </c>
    </row>
    <row r="26" spans="1:11" ht="20.100000000000001" customHeight="1" x14ac:dyDescent="0.2">
      <c r="A26" s="15" t="s">
        <v>13</v>
      </c>
      <c r="B26" s="15" t="s">
        <v>3</v>
      </c>
      <c r="C26" s="16" t="s">
        <v>28</v>
      </c>
      <c r="D26" s="17">
        <v>29706</v>
      </c>
      <c r="E26" s="21">
        <f>+ROUNDUP(((15000*$F$5)+((D26-15000)*$F$6))*$F$14,0)</f>
        <v>21395</v>
      </c>
      <c r="F26" s="29">
        <f t="shared" si="0"/>
        <v>25674</v>
      </c>
      <c r="G26" s="18">
        <f t="shared" si="1"/>
        <v>12196</v>
      </c>
    </row>
    <row r="27" spans="1:11" ht="20.100000000000001" customHeight="1" x14ac:dyDescent="0.2">
      <c r="A27" s="15" t="s">
        <v>13</v>
      </c>
      <c r="B27" s="15" t="s">
        <v>4</v>
      </c>
      <c r="C27" s="16" t="s">
        <v>29</v>
      </c>
      <c r="D27" s="17">
        <v>28067</v>
      </c>
      <c r="E27" s="21">
        <f>+ROUNDUP(((15000*$F$5)+((D27-15000)*$F$6))*$F$14,0)</f>
        <v>20327</v>
      </c>
      <c r="F27" s="29">
        <f t="shared" ref="F27:F47" si="2">ROUNDUP(E27*1.2,0)</f>
        <v>24393</v>
      </c>
      <c r="G27" s="18">
        <f t="shared" si="1"/>
        <v>11587</v>
      </c>
    </row>
    <row r="28" spans="1:11" ht="20.100000000000001" customHeight="1" x14ac:dyDescent="0.2">
      <c r="A28" s="15" t="s">
        <v>13</v>
      </c>
      <c r="B28" s="15" t="s">
        <v>5</v>
      </c>
      <c r="C28" s="16" t="s">
        <v>30</v>
      </c>
      <c r="D28" s="17">
        <v>30048</v>
      </c>
      <c r="E28" s="21">
        <f>ROUNDUP(((15000*$F$5)+(15000*$F$6)+((D28-30000)*$F$7))*$F$14,0)</f>
        <v>21612</v>
      </c>
      <c r="F28" s="29">
        <f t="shared" si="2"/>
        <v>25935</v>
      </c>
      <c r="G28" s="18">
        <f t="shared" si="1"/>
        <v>12320</v>
      </c>
    </row>
    <row r="29" spans="1:11" ht="20.100000000000001" customHeight="1" x14ac:dyDescent="0.2">
      <c r="A29" s="15" t="s">
        <v>13</v>
      </c>
      <c r="B29" s="15" t="s">
        <v>6</v>
      </c>
      <c r="C29" s="16" t="s">
        <v>31</v>
      </c>
      <c r="D29" s="17">
        <v>26086</v>
      </c>
      <c r="E29" s="21">
        <f>+ROUNDUP(((15000*$F$5)+((D29-15000)*$F$6))*$F$14,0)</f>
        <v>19035</v>
      </c>
      <c r="F29" s="29">
        <f t="shared" si="2"/>
        <v>22842</v>
      </c>
      <c r="G29" s="18">
        <f t="shared" si="1"/>
        <v>10850</v>
      </c>
    </row>
    <row r="30" spans="1:11" ht="20.100000000000001" customHeight="1" x14ac:dyDescent="0.2">
      <c r="A30" s="15" t="s">
        <v>13</v>
      </c>
      <c r="B30" s="15" t="s">
        <v>7</v>
      </c>
      <c r="C30" s="16" t="s">
        <v>32</v>
      </c>
      <c r="D30" s="17">
        <v>26861</v>
      </c>
      <c r="E30" s="21">
        <f>+ROUNDUP(((15000*$F$5)+((D30-15000)*$F$6))*$F$14,0)</f>
        <v>19541</v>
      </c>
      <c r="F30" s="29">
        <f t="shared" si="2"/>
        <v>23450</v>
      </c>
      <c r="G30" s="18">
        <f t="shared" si="1"/>
        <v>11139</v>
      </c>
    </row>
    <row r="31" spans="1:11" ht="20.100000000000001" customHeight="1" x14ac:dyDescent="0.2">
      <c r="A31" s="15" t="s">
        <v>13</v>
      </c>
      <c r="B31" s="15" t="s">
        <v>8</v>
      </c>
      <c r="C31" s="16" t="s">
        <v>33</v>
      </c>
      <c r="D31" s="17">
        <v>27374</v>
      </c>
      <c r="E31" s="21">
        <f>+ROUNDUP(((15000*$F$5)+((D31-15000)*$F$6))*$F$14,0)</f>
        <v>19875</v>
      </c>
      <c r="F31" s="29">
        <f t="shared" si="2"/>
        <v>23850</v>
      </c>
      <c r="G31" s="18">
        <f t="shared" si="1"/>
        <v>11329</v>
      </c>
    </row>
    <row r="32" spans="1:11" ht="20.100000000000001" customHeight="1" x14ac:dyDescent="0.2">
      <c r="A32" s="15" t="s">
        <v>13</v>
      </c>
      <c r="B32" s="15" t="s">
        <v>9</v>
      </c>
      <c r="C32" s="16" t="s">
        <v>34</v>
      </c>
      <c r="D32" s="17">
        <v>23708</v>
      </c>
      <c r="E32" s="21">
        <f>+ROUNDUP(((15000*$F$5)+((D32-15000)*$F$6))*$F$14,0)</f>
        <v>17485</v>
      </c>
      <c r="F32" s="29">
        <f t="shared" si="2"/>
        <v>20982</v>
      </c>
      <c r="G32" s="18">
        <f t="shared" si="1"/>
        <v>9967</v>
      </c>
    </row>
    <row r="33" spans="1:9" ht="20.100000000000001" customHeight="1" x14ac:dyDescent="0.2">
      <c r="A33" s="15" t="s">
        <v>13</v>
      </c>
      <c r="B33" s="15" t="s">
        <v>10</v>
      </c>
      <c r="C33" s="16" t="s">
        <v>35</v>
      </c>
      <c r="D33" s="17">
        <v>28418</v>
      </c>
      <c r="E33" s="21">
        <f>+ROUNDUP(((15000*$F$5)+((D33-15000)*$F$6))*$F$14,0)</f>
        <v>20556</v>
      </c>
      <c r="F33" s="29">
        <f t="shared" si="2"/>
        <v>24668</v>
      </c>
      <c r="G33" s="18">
        <f t="shared" si="1"/>
        <v>11718</v>
      </c>
    </row>
    <row r="34" spans="1:9" ht="20.100000000000001" customHeight="1" x14ac:dyDescent="0.2">
      <c r="A34" s="15" t="s">
        <v>13</v>
      </c>
      <c r="B34" s="15" t="s">
        <v>11</v>
      </c>
      <c r="C34" s="16" t="s">
        <v>73</v>
      </c>
      <c r="D34" s="17">
        <v>33654</v>
      </c>
      <c r="E34" s="21">
        <f>ROUNDUP(((15000*$F$5)+(15000*$F$6)+((D34-30000)*$F$7))*$F$14,0)</f>
        <v>23520</v>
      </c>
      <c r="F34" s="29">
        <f t="shared" si="2"/>
        <v>28224</v>
      </c>
      <c r="G34" s="18">
        <f t="shared" si="1"/>
        <v>13407</v>
      </c>
    </row>
    <row r="35" spans="1:9" ht="20.100000000000001" customHeight="1" x14ac:dyDescent="0.2">
      <c r="A35" s="15" t="s">
        <v>13</v>
      </c>
      <c r="B35" s="15" t="s">
        <v>12</v>
      </c>
      <c r="C35" s="16" t="s">
        <v>36</v>
      </c>
      <c r="D35" s="17">
        <v>27068</v>
      </c>
      <c r="E35" s="21">
        <f>+ROUNDUP(((15000*$F$5)+((D35-15000)*$F$6))*$F$14,0)</f>
        <v>19676</v>
      </c>
      <c r="F35" s="29">
        <f t="shared" si="2"/>
        <v>23612</v>
      </c>
      <c r="G35" s="18">
        <f t="shared" si="1"/>
        <v>11216</v>
      </c>
    </row>
    <row r="36" spans="1:9" ht="20.100000000000001" customHeight="1" x14ac:dyDescent="0.2">
      <c r="A36" s="15" t="s">
        <v>13</v>
      </c>
      <c r="B36" s="15" t="s">
        <v>13</v>
      </c>
      <c r="C36" s="16" t="s">
        <v>37</v>
      </c>
      <c r="D36" s="17">
        <v>29579</v>
      </c>
      <c r="E36" s="21">
        <f>+ROUNDUP(((15000*$F$5)+((D36-15000)*$F$6))*$F$14,0)</f>
        <v>21313</v>
      </c>
      <c r="F36" s="29">
        <f t="shared" si="2"/>
        <v>25576</v>
      </c>
      <c r="G36" s="18">
        <f t="shared" si="1"/>
        <v>12149</v>
      </c>
    </row>
    <row r="37" spans="1:9" ht="20.100000000000001" customHeight="1" x14ac:dyDescent="0.2">
      <c r="A37" s="15" t="s">
        <v>13</v>
      </c>
      <c r="B37" s="15" t="s">
        <v>14</v>
      </c>
      <c r="C37" s="16" t="s">
        <v>38</v>
      </c>
      <c r="D37" s="17">
        <v>29609</v>
      </c>
      <c r="E37" s="21">
        <f>+ROUNDUP(((15000*$F$5)+((D37-15000)*$F$6))*$F$14,0)</f>
        <v>21332</v>
      </c>
      <c r="F37" s="29">
        <f t="shared" si="2"/>
        <v>25599</v>
      </c>
      <c r="G37" s="18">
        <f t="shared" si="1"/>
        <v>12160</v>
      </c>
      <c r="I37" s="31"/>
    </row>
    <row r="38" spans="1:9" ht="20.100000000000001" customHeight="1" x14ac:dyDescent="0.2">
      <c r="A38" s="15" t="s">
        <v>13</v>
      </c>
      <c r="B38" s="15" t="s">
        <v>15</v>
      </c>
      <c r="C38" s="16" t="s">
        <v>39</v>
      </c>
      <c r="D38" s="17">
        <v>31370</v>
      </c>
      <c r="E38" s="21">
        <f>ROUNDUP(((15000*$F$5)+(15000*$F$6)+((D38-30000)*$F$7))*$F$14,0)</f>
        <v>22312</v>
      </c>
      <c r="F38" s="29">
        <f t="shared" si="2"/>
        <v>26775</v>
      </c>
      <c r="G38" s="18">
        <f t="shared" si="1"/>
        <v>12719</v>
      </c>
    </row>
    <row r="39" spans="1:9" ht="20.100000000000001" customHeight="1" x14ac:dyDescent="0.2">
      <c r="A39" s="15" t="s">
        <v>13</v>
      </c>
      <c r="B39" s="15" t="s">
        <v>16</v>
      </c>
      <c r="C39" s="16" t="s">
        <v>40</v>
      </c>
      <c r="D39" s="17">
        <v>26357</v>
      </c>
      <c r="E39" s="21">
        <f>+ROUNDUP(((15000*$F$5)+((D39-15000)*$F$6))*$F$14,0)</f>
        <v>19212</v>
      </c>
      <c r="F39" s="29">
        <f t="shared" si="2"/>
        <v>23055</v>
      </c>
      <c r="G39" s="18">
        <f t="shared" si="1"/>
        <v>10952</v>
      </c>
    </row>
    <row r="40" spans="1:9" ht="20.100000000000001" customHeight="1" x14ac:dyDescent="0.2">
      <c r="A40" s="15" t="s">
        <v>13</v>
      </c>
      <c r="B40" s="15" t="s">
        <v>17</v>
      </c>
      <c r="C40" s="16" t="s">
        <v>41</v>
      </c>
      <c r="D40" s="17">
        <v>22054</v>
      </c>
      <c r="E40" s="21">
        <f>+ROUNDUP(((15000*$F$5)+((D40-15000)*$F$6))*$F$14,0)</f>
        <v>16407</v>
      </c>
      <c r="F40" s="29">
        <f t="shared" si="2"/>
        <v>19689</v>
      </c>
      <c r="G40" s="18">
        <f t="shared" si="1"/>
        <v>9353</v>
      </c>
    </row>
    <row r="41" spans="1:9" ht="20.100000000000001" customHeight="1" x14ac:dyDescent="0.2">
      <c r="A41" s="15" t="s">
        <v>13</v>
      </c>
      <c r="B41" s="15" t="s">
        <v>18</v>
      </c>
      <c r="C41" s="16" t="s">
        <v>42</v>
      </c>
      <c r="D41" s="17">
        <v>24118</v>
      </c>
      <c r="E41" s="21">
        <f>+ROUNDUP(((15000*$F$5)+((D41-15000)*$F$6))*$F$14,0)</f>
        <v>17753</v>
      </c>
      <c r="F41" s="29">
        <f t="shared" si="2"/>
        <v>21304</v>
      </c>
      <c r="G41" s="18">
        <f t="shared" si="1"/>
        <v>10120</v>
      </c>
    </row>
    <row r="42" spans="1:9" ht="20.100000000000001" customHeight="1" x14ac:dyDescent="0.2">
      <c r="A42" s="15" t="s">
        <v>13</v>
      </c>
      <c r="B42" s="15" t="s">
        <v>19</v>
      </c>
      <c r="C42" s="16" t="s">
        <v>43</v>
      </c>
      <c r="D42" s="17">
        <v>34405</v>
      </c>
      <c r="E42" s="21">
        <f>ROUNDUP(((15000*$F$5)+(15000*$F$6)+((D42-30000)*$F$7))*$F$14,0)</f>
        <v>23917</v>
      </c>
      <c r="F42" s="29">
        <f t="shared" si="2"/>
        <v>28701</v>
      </c>
      <c r="G42" s="18">
        <f t="shared" si="1"/>
        <v>13633</v>
      </c>
    </row>
    <row r="43" spans="1:9" ht="20.100000000000001" customHeight="1" x14ac:dyDescent="0.2">
      <c r="A43" s="15" t="s">
        <v>13</v>
      </c>
      <c r="B43" s="15" t="s">
        <v>20</v>
      </c>
      <c r="C43" s="16" t="s">
        <v>74</v>
      </c>
      <c r="D43" s="17">
        <v>28445</v>
      </c>
      <c r="E43" s="21">
        <f>+ROUNDUP(((15000*$F$5)+((D43-15000)*$F$6))*$F$14,0)</f>
        <v>20573</v>
      </c>
      <c r="F43" s="29">
        <f t="shared" si="2"/>
        <v>24688</v>
      </c>
      <c r="G43" s="18">
        <f t="shared" si="1"/>
        <v>11727</v>
      </c>
    </row>
    <row r="44" spans="1:9" ht="20.100000000000001" customHeight="1" x14ac:dyDescent="0.2">
      <c r="A44" s="15" t="s">
        <v>13</v>
      </c>
      <c r="B44" s="15" t="s">
        <v>21</v>
      </c>
      <c r="C44" s="16" t="s">
        <v>44</v>
      </c>
      <c r="D44" s="17">
        <v>24381</v>
      </c>
      <c r="E44" s="21">
        <f>+ROUNDUP(((15000*$F$5)+((D44-15000)*$F$6))*$F$14,0)</f>
        <v>17924</v>
      </c>
      <c r="F44" s="29">
        <f t="shared" si="2"/>
        <v>21509</v>
      </c>
      <c r="G44" s="18">
        <f t="shared" si="1"/>
        <v>10217</v>
      </c>
    </row>
    <row r="45" spans="1:9" ht="20.100000000000001" customHeight="1" x14ac:dyDescent="0.2">
      <c r="A45" s="15" t="s">
        <v>13</v>
      </c>
      <c r="B45" s="15" t="s">
        <v>22</v>
      </c>
      <c r="C45" s="16" t="s">
        <v>45</v>
      </c>
      <c r="D45" s="17">
        <v>26680</v>
      </c>
      <c r="E45" s="21">
        <f>+ROUNDUP(((15000*$F$5)+((D45-15000)*$F$6))*$F$14,0)</f>
        <v>19423</v>
      </c>
      <c r="F45" s="29">
        <f t="shared" si="2"/>
        <v>23308</v>
      </c>
      <c r="G45" s="18">
        <f t="shared" si="1"/>
        <v>11072</v>
      </c>
    </row>
    <row r="46" spans="1:9" ht="20.100000000000001" customHeight="1" x14ac:dyDescent="0.2">
      <c r="A46" s="15" t="s">
        <v>13</v>
      </c>
      <c r="B46" s="15" t="s">
        <v>23</v>
      </c>
      <c r="C46" s="16" t="s">
        <v>46</v>
      </c>
      <c r="D46" s="17">
        <v>30175</v>
      </c>
      <c r="E46" s="21">
        <f>+ROUNDUP(((15000*$F$5)+(15000*$F$6)+((D46-30000)*$F$7))*$F$14,0)</f>
        <v>21680</v>
      </c>
      <c r="F46" s="29">
        <f t="shared" si="2"/>
        <v>26016</v>
      </c>
      <c r="G46" s="18">
        <f t="shared" si="1"/>
        <v>12358</v>
      </c>
      <c r="I46" s="31"/>
    </row>
    <row r="47" spans="1:9" ht="20.100000000000001" customHeight="1" x14ac:dyDescent="0.2">
      <c r="A47" s="15" t="s">
        <v>13</v>
      </c>
      <c r="B47" s="15" t="s">
        <v>24</v>
      </c>
      <c r="C47" s="16" t="s">
        <v>47</v>
      </c>
      <c r="D47" s="17">
        <v>23476</v>
      </c>
      <c r="E47" s="21">
        <f>+ROUNDUP(((15000*$F$5)+((D47-15000)*$F$6))*$F$14,0)</f>
        <v>17334</v>
      </c>
      <c r="F47" s="29">
        <f t="shared" si="2"/>
        <v>20801</v>
      </c>
      <c r="G47" s="18">
        <f t="shared" si="1"/>
        <v>9881</v>
      </c>
    </row>
    <row r="48" spans="1:9" ht="20.100000000000001" customHeight="1" x14ac:dyDescent="0.2">
      <c r="A48" s="24"/>
      <c r="B48" s="24"/>
      <c r="C48" s="25"/>
      <c r="D48" s="26"/>
      <c r="E48" s="27"/>
      <c r="G48" s="28"/>
    </row>
    <row r="49" spans="1:7" ht="20.100000000000001" customHeight="1" x14ac:dyDescent="0.2">
      <c r="A49" s="24"/>
      <c r="B49" s="24"/>
      <c r="C49" s="25"/>
      <c r="D49" s="26"/>
      <c r="E49" s="27"/>
      <c r="G49" s="28"/>
    </row>
    <row r="50" spans="1:7" ht="20.100000000000001" customHeight="1" x14ac:dyDescent="0.2">
      <c r="A50" s="24"/>
      <c r="B50" s="24"/>
      <c r="C50" s="25"/>
      <c r="D50" s="26"/>
      <c r="E50" s="27"/>
      <c r="G50" s="28"/>
    </row>
    <row r="51" spans="1:7" ht="20.100000000000001" customHeight="1" x14ac:dyDescent="0.2">
      <c r="A51" s="24"/>
      <c r="B51" s="24"/>
      <c r="C51" s="25"/>
      <c r="D51" s="26"/>
      <c r="E51" s="27"/>
      <c r="G51" s="28"/>
    </row>
    <row r="52" spans="1:7" ht="20.100000000000001" customHeight="1" x14ac:dyDescent="0.2">
      <c r="A52" s="24"/>
      <c r="B52" s="24"/>
      <c r="C52" s="25"/>
      <c r="D52" s="26"/>
      <c r="E52" s="27"/>
      <c r="G52" s="28"/>
    </row>
    <row r="53" spans="1:7" ht="20.100000000000001" customHeight="1" x14ac:dyDescent="0.2">
      <c r="A53" s="24"/>
      <c r="B53" s="24"/>
      <c r="C53" s="25"/>
      <c r="D53" s="26"/>
      <c r="E53" s="27"/>
      <c r="G53" s="28"/>
    </row>
    <row r="54" spans="1:7" ht="20.100000000000001" customHeight="1" x14ac:dyDescent="0.2">
      <c r="A54" s="24"/>
      <c r="B54" s="24"/>
      <c r="C54" s="25"/>
      <c r="D54" s="26"/>
      <c r="E54" s="27"/>
      <c r="G54" s="28"/>
    </row>
    <row r="55" spans="1:7" ht="20.100000000000001" customHeight="1" x14ac:dyDescent="0.2">
      <c r="A55" s="24"/>
      <c r="B55" s="24"/>
      <c r="C55" s="25"/>
      <c r="D55" s="26"/>
      <c r="E55" s="27"/>
      <c r="G55" s="28"/>
    </row>
    <row r="56" spans="1:7" ht="20.100000000000001" customHeight="1" x14ac:dyDescent="0.2">
      <c r="A56" s="24"/>
      <c r="B56" s="24"/>
      <c r="C56" s="25"/>
      <c r="D56" s="26"/>
      <c r="E56" s="27"/>
      <c r="G56" s="28"/>
    </row>
    <row r="57" spans="1:7" ht="20.100000000000001" customHeight="1" x14ac:dyDescent="0.2">
      <c r="A57" s="24"/>
      <c r="B57" s="24"/>
      <c r="C57" s="25"/>
      <c r="D57" s="26"/>
      <c r="E57" s="27"/>
      <c r="G57" s="28"/>
    </row>
    <row r="58" spans="1:7" ht="20.100000000000001" customHeight="1" x14ac:dyDescent="0.2">
      <c r="A58" s="24"/>
      <c r="B58" s="24"/>
      <c r="C58" s="25"/>
      <c r="D58" s="26"/>
      <c r="E58" s="27"/>
      <c r="G58" s="28"/>
    </row>
    <row r="59" spans="1:7" ht="20.100000000000001" customHeight="1" x14ac:dyDescent="0.2">
      <c r="A59" s="24"/>
      <c r="B59" s="24"/>
      <c r="C59" s="25"/>
      <c r="D59" s="26"/>
      <c r="E59" s="27"/>
      <c r="G59" s="28"/>
    </row>
  </sheetData>
  <autoFilter ref="A22:H47">
    <sortState ref="A23:G2064">
      <sortCondition ref="A22:A2064"/>
    </sortState>
  </autoFilter>
  <mergeCells count="2">
    <mergeCell ref="A19:G20"/>
    <mergeCell ref="D2:G2"/>
  </mergeCells>
  <phoneticPr fontId="0" type="noConversion"/>
  <pageMargins left="0.27" right="0.25" top="0.984251969" bottom="0.77" header="0.5" footer="0.5"/>
  <pageSetup paperSize="9" scale="70" fitToHeight="20" orientation="portrait" r:id="rId1"/>
  <headerFooter alignWithMargins="0">
    <oddHeader>&amp;A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Cantons - découpage 2021</vt:lpstr>
      <vt:lpstr>Données</vt:lpstr>
      <vt:lpstr>'Cantons - découpage 2021'!Impression_des_titres</vt:lpstr>
      <vt:lpstr>'Cantons - découpage 2021'!Zone_d_impression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ROMANI Sebastien</dc:creator>
  <cp:lastModifiedBy>BIARD PASCAL</cp:lastModifiedBy>
  <cp:lastPrinted>2015-02-05T16:37:07Z</cp:lastPrinted>
  <dcterms:created xsi:type="dcterms:W3CDTF">2015-02-05T10:21:48Z</dcterms:created>
  <dcterms:modified xsi:type="dcterms:W3CDTF">2021-05-04T15:39:45Z</dcterms:modified>
</cp:coreProperties>
</file>